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Profit &amp; Loss" sheetId="1" r:id="rId1"/>
    <sheet name="Balance Sheet" sheetId="2" r:id="rId2"/>
    <sheet name="Ratios Formulae" sheetId="3" r:id="rId3"/>
  </sheets>
  <definedNames>
    <definedName name="Assets_Liabilities">'Balance Sheet'!$D$24</definedName>
    <definedName name="Closing_Stock">'Profit &amp; Loss'!$C$20</definedName>
    <definedName name="Cost_of_Sales">'Profit &amp; Loss'!$D$20</definedName>
    <definedName name="Current_Assets">'Balance Sheet'!$C$17</definedName>
    <definedName name="Current_Liabilities">'Balance Sheet'!$C$23</definedName>
    <definedName name="Discount_Received">'Profit &amp; Loss'!$D$24</definedName>
    <definedName name="Financed_By">'Balance Sheet'!$D$33</definedName>
    <definedName name="Gross_Profit">'Profit &amp; Loss'!$D$23</definedName>
    <definedName name="Net_Profit">'Profit &amp; Loss'!$D$48</definedName>
    <definedName name="Net_Sales">'Profit &amp; Loss'!$C$7</definedName>
    <definedName name="Opening_Stock">'Profit &amp; Loss'!$C$13</definedName>
    <definedName name="Total_Creditors">'Balance Sheet'!$C$19</definedName>
    <definedName name="Total_Debtors">'Balance Sheet'!$B$12</definedName>
  </definedNames>
  <calcPr fullCalcOnLoad="1"/>
</workbook>
</file>

<file path=xl/comments2.xml><?xml version="1.0" encoding="utf-8"?>
<comments xmlns="http://schemas.openxmlformats.org/spreadsheetml/2006/main">
  <authors>
    <author>John</author>
  </authors>
  <commentList>
    <comment ref="D35" authorId="0">
      <text>
        <r>
          <rPr>
            <b/>
            <sz val="8"/>
            <rFont val="Tahoma"/>
            <family val="0"/>
          </rPr>
          <t>John:</t>
        </r>
        <r>
          <rPr>
            <sz val="8"/>
            <rFont val="Tahoma"/>
            <family val="0"/>
          </rPr>
          <t xml:space="preserve">
This cell is formatted as %. If formatted as a number, you need formula </t>
        </r>
        <r>
          <rPr>
            <b/>
            <sz val="8"/>
            <rFont val="Tahoma"/>
            <family val="2"/>
          </rPr>
          <t>Net_Profit*100/Financed_By</t>
        </r>
      </text>
    </comment>
    <comment ref="D36" authorId="0">
      <text>
        <r>
          <rPr>
            <b/>
            <sz val="8"/>
            <rFont val="Tahoma"/>
            <family val="0"/>
          </rPr>
          <t>John:</t>
        </r>
        <r>
          <rPr>
            <sz val="8"/>
            <rFont val="Tahoma"/>
            <family val="0"/>
          </rPr>
          <t xml:space="preserve">
This cell is formatted as %. If formatted as a number, you need formula </t>
        </r>
        <r>
          <rPr>
            <b/>
            <sz val="8"/>
            <rFont val="Tahoma"/>
            <family val="2"/>
          </rPr>
          <t>Gross_Profit*100/Net_Sales</t>
        </r>
      </text>
    </comment>
    <comment ref="D37" authorId="0">
      <text>
        <r>
          <rPr>
            <b/>
            <sz val="8"/>
            <rFont val="Tahoma"/>
            <family val="0"/>
          </rPr>
          <t>John:</t>
        </r>
        <r>
          <rPr>
            <sz val="8"/>
            <rFont val="Tahoma"/>
            <family val="0"/>
          </rPr>
          <t xml:space="preserve">
This cell is formatted as %. If formatted as a number, you need formula </t>
        </r>
        <r>
          <rPr>
            <b/>
            <sz val="8"/>
            <rFont val="Tahoma"/>
            <family val="2"/>
          </rPr>
          <t>Net_Profit * 100 / Net_Sales</t>
        </r>
      </text>
    </comment>
  </commentList>
</comments>
</file>

<file path=xl/comments3.xml><?xml version="1.0" encoding="utf-8"?>
<comments xmlns="http://schemas.openxmlformats.org/spreadsheetml/2006/main">
  <authors>
    <author>John</author>
  </authors>
  <commentList>
    <comment ref="E1" authorId="0">
      <text>
        <r>
          <rPr>
            <b/>
            <sz val="8"/>
            <rFont val="Tahoma"/>
            <family val="0"/>
          </rPr>
          <t>John:</t>
        </r>
        <r>
          <rPr>
            <sz val="8"/>
            <rFont val="Tahoma"/>
            <family val="0"/>
          </rPr>
          <t xml:space="preserve">
This cell is formatted as %. If formatted as a number, you need formula </t>
        </r>
        <r>
          <rPr>
            <b/>
            <sz val="8"/>
            <rFont val="Tahoma"/>
            <family val="2"/>
          </rPr>
          <t>Net_Profit*100/Financed_By</t>
        </r>
      </text>
    </comment>
    <comment ref="E2" authorId="0">
      <text>
        <r>
          <rPr>
            <b/>
            <sz val="8"/>
            <rFont val="Tahoma"/>
            <family val="0"/>
          </rPr>
          <t>John:</t>
        </r>
        <r>
          <rPr>
            <sz val="8"/>
            <rFont val="Tahoma"/>
            <family val="0"/>
          </rPr>
          <t xml:space="preserve">
This cell is formatted as %. If formatted as a number, you need formula </t>
        </r>
        <r>
          <rPr>
            <b/>
            <sz val="8"/>
            <rFont val="Tahoma"/>
            <family val="2"/>
          </rPr>
          <t>Gross_Profit*100/Net_Sales</t>
        </r>
      </text>
    </comment>
    <comment ref="E3" authorId="0">
      <text>
        <r>
          <rPr>
            <b/>
            <sz val="8"/>
            <rFont val="Tahoma"/>
            <family val="0"/>
          </rPr>
          <t>John:</t>
        </r>
        <r>
          <rPr>
            <sz val="8"/>
            <rFont val="Tahoma"/>
            <family val="0"/>
          </rPr>
          <t xml:space="preserve">
This cell is formatted as %. If formatted as a number, you need formula </t>
        </r>
        <r>
          <rPr>
            <b/>
            <sz val="8"/>
            <rFont val="Tahoma"/>
            <family val="2"/>
          </rPr>
          <t>Net_Profit * 100 / Net_Sales</t>
        </r>
      </text>
    </comment>
  </commentList>
</comments>
</file>

<file path=xl/sharedStrings.xml><?xml version="1.0" encoding="utf-8"?>
<sst xmlns="http://schemas.openxmlformats.org/spreadsheetml/2006/main" count="111" uniqueCount="97">
  <si>
    <t>SALES</t>
  </si>
  <si>
    <t>£</t>
  </si>
  <si>
    <t>GROSS PROFIT</t>
  </si>
  <si>
    <t>FIXED ASSETS</t>
  </si>
  <si>
    <t>CURRENT ASSETS</t>
  </si>
  <si>
    <r>
      <t xml:space="preserve">    less</t>
    </r>
    <r>
      <rPr>
        <sz val="10"/>
        <rFont val="Arial"/>
        <family val="0"/>
      </rPr>
      <t xml:space="preserve"> RETURNS INWARDS</t>
    </r>
  </si>
  <si>
    <t xml:space="preserve">    PURCHASES</t>
  </si>
  <si>
    <r>
      <t xml:space="preserve">    add</t>
    </r>
    <r>
      <rPr>
        <sz val="10"/>
        <rFont val="Arial"/>
        <family val="0"/>
      </rPr>
      <t xml:space="preserve"> CARRIAGE INWARDS</t>
    </r>
  </si>
  <si>
    <t xml:space="preserve">    CARRIAGE OUTWARDS</t>
  </si>
  <si>
    <t xml:space="preserve">    DEBTORS</t>
  </si>
  <si>
    <t xml:space="preserve">    CASH IN HAND</t>
  </si>
  <si>
    <r>
      <t>less</t>
    </r>
    <r>
      <rPr>
        <sz val="10"/>
        <rFont val="Arial"/>
        <family val="0"/>
      </rPr>
      <t xml:space="preserve"> CURRENT LIABLITIES</t>
    </r>
  </si>
  <si>
    <t xml:space="preserve">    CREDITORS</t>
  </si>
  <si>
    <t>FINANCED BY</t>
  </si>
  <si>
    <t xml:space="preserve">    CAPITAL</t>
  </si>
  <si>
    <t>add LONG TERM LIABILITIES</t>
  </si>
  <si>
    <t>RETURN ON CAPITAL EMPLOYED (ROCE)</t>
  </si>
  <si>
    <t>GROSS PROFIT RATIO</t>
  </si>
  <si>
    <t>NET PROFIT RATIO</t>
  </si>
  <si>
    <t>STOCK TURNOVER RATIO</t>
  </si>
  <si>
    <t xml:space="preserve"> times</t>
  </si>
  <si>
    <r>
      <t>less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COST OF GOODS SOLD</t>
    </r>
  </si>
  <si>
    <r>
      <t>less</t>
    </r>
    <r>
      <rPr>
        <b/>
        <sz val="10"/>
        <rFont val="Arial"/>
        <family val="2"/>
      </rPr>
      <t xml:space="preserve"> EXPENSES</t>
    </r>
  </si>
  <si>
    <r>
      <t xml:space="preserve">    less</t>
    </r>
    <r>
      <rPr>
        <sz val="10"/>
        <rFont val="Arial"/>
        <family val="0"/>
      </rPr>
      <t xml:space="preserve"> RETURNS OUTWARDS</t>
    </r>
  </si>
  <si>
    <r>
      <t xml:space="preserve">    less</t>
    </r>
    <r>
      <rPr>
        <sz val="10"/>
        <rFont val="Arial"/>
        <family val="0"/>
      </rPr>
      <t xml:space="preserve"> GOODS TAKEN BY OWNER</t>
    </r>
  </si>
  <si>
    <t xml:space="preserve">    DISCOUNT ALLOWED</t>
  </si>
  <si>
    <r>
      <t xml:space="preserve">    add</t>
    </r>
    <r>
      <rPr>
        <sz val="10"/>
        <rFont val="Arial"/>
        <family val="0"/>
      </rPr>
      <t xml:space="preserve"> DISCOUNT RECEIVED</t>
    </r>
  </si>
  <si>
    <t xml:space="preserve">    VALUE ADDED TAX</t>
  </si>
  <si>
    <r>
      <t xml:space="preserve">    </t>
    </r>
    <r>
      <rPr>
        <i/>
        <sz val="10"/>
        <rFont val="Arial"/>
        <family val="2"/>
      </rPr>
      <t>add</t>
    </r>
    <r>
      <rPr>
        <sz val="10"/>
        <rFont val="Arial"/>
        <family val="0"/>
      </rPr>
      <t xml:space="preserve"> BANK LOAN</t>
    </r>
  </si>
  <si>
    <t>CURRENT RATIO</t>
  </si>
  <si>
    <t>ACID TEST</t>
  </si>
  <si>
    <t>=Net_Profit/ Financed_By</t>
  </si>
  <si>
    <t>=Gross_Profit/Net_Sales</t>
  </si>
  <si>
    <t>=Net_Profit/Net_Sales</t>
  </si>
  <si>
    <t>=Cost_of_Sales/((Opening_Stock+Closing_Stock)/2)</t>
  </si>
  <si>
    <t>=Current_Assets/Current_Liabilities</t>
  </si>
  <si>
    <t>=(Current_Assets-Closing_Stock)/Current_Liabilities</t>
  </si>
  <si>
    <t>CREDITORS</t>
  </si>
  <si>
    <t>DEBTORS</t>
  </si>
  <si>
    <t>=Total Creditors * 365 / Net Purchases (exclude carriage inwards)</t>
  </si>
  <si>
    <t>=Total Debtors * 365 / Net Sales</t>
  </si>
  <si>
    <t>days</t>
  </si>
  <si>
    <r>
      <t xml:space="preserve">    less</t>
    </r>
    <r>
      <rPr>
        <sz val="10"/>
        <rFont val="Arial"/>
        <family val="0"/>
      </rPr>
      <t xml:space="preserve"> CLOSING STOCK</t>
    </r>
  </si>
  <si>
    <t xml:space="preserve">    BANK OVERDRAFT</t>
  </si>
  <si>
    <t xml:space="preserve">    BAD DEBTS</t>
  </si>
  <si>
    <t>Name of Business: Cook the Books &amp; Co</t>
  </si>
  <si>
    <t>Trading, Profit and Loss Account for year ending 31/10/05</t>
  </si>
  <si>
    <t>Balance Sheet as at 31/10/05</t>
  </si>
  <si>
    <r>
      <t xml:space="preserve">    less</t>
    </r>
    <r>
      <rPr>
        <sz val="10"/>
        <rFont val="Arial"/>
        <family val="0"/>
      </rPr>
      <t xml:space="preserve"> DIRECT EXPENSES</t>
    </r>
  </si>
  <si>
    <t xml:space="preserve">    STOCK (as at 01/11/04)</t>
  </si>
  <si>
    <r>
      <t xml:space="preserve">    add</t>
    </r>
    <r>
      <rPr>
        <sz val="10"/>
        <rFont val="Arial"/>
        <family val="0"/>
      </rPr>
      <t xml:space="preserve"> PROVISION FOR BAD DEBTS</t>
    </r>
  </si>
  <si>
    <r>
      <t xml:space="preserve">    add</t>
    </r>
    <r>
      <rPr>
        <sz val="10"/>
        <rFont val="Arial"/>
        <family val="0"/>
      </rPr>
      <t xml:space="preserve"> RENT RECEIVED</t>
    </r>
  </si>
  <si>
    <r>
      <t xml:space="preserve">    add</t>
    </r>
    <r>
      <rPr>
        <sz val="10"/>
        <rFont val="Arial"/>
        <family val="0"/>
      </rPr>
      <t xml:space="preserve"> DEPOSIT ACCOUNT INTEREST</t>
    </r>
  </si>
  <si>
    <r>
      <t xml:space="preserve">    add</t>
    </r>
    <r>
      <rPr>
        <sz val="10"/>
        <rFont val="Arial"/>
        <family val="0"/>
      </rPr>
      <t xml:space="preserve"> COMMISSION RECEIVED (75-50)</t>
    </r>
  </si>
  <si>
    <t xml:space="preserve">    DEPRECIATION - FURNITURE (£2500 @ 20%)</t>
  </si>
  <si>
    <t xml:space="preserve">    DEPRECIATION - MOTOR VEHICLES ((10000-2500)*25%)</t>
  </si>
  <si>
    <t xml:space="preserve">    HEAT, LIGHT &amp; POWER (2568 * 75%)</t>
  </si>
  <si>
    <r>
      <t xml:space="preserve">        </t>
    </r>
    <r>
      <rPr>
        <sz val="10"/>
        <rFont val="Arial"/>
        <family val="0"/>
      </rPr>
      <t xml:space="preserve"> HEAT, LIGHT &amp; POWER (2568 * 25%)</t>
    </r>
  </si>
  <si>
    <r>
      <t xml:space="preserve">        </t>
    </r>
    <r>
      <rPr>
        <sz val="10"/>
        <rFont val="Arial"/>
        <family val="0"/>
      </rPr>
      <t xml:space="preserve"> WAGES (4500 * 50%)</t>
    </r>
  </si>
  <si>
    <t xml:space="preserve">    INSURANCE (985 - 225 PREPAYMENT)</t>
  </si>
  <si>
    <t xml:space="preserve">    RATES (1267-500 PREPAYMENT)</t>
  </si>
  <si>
    <t xml:space="preserve">    RENT</t>
  </si>
  <si>
    <t xml:space="preserve">    PROVISION FOR BAD DEBTS</t>
  </si>
  <si>
    <t xml:space="preserve">    WAGES (4500 * 50%)</t>
  </si>
  <si>
    <t xml:space="preserve">    BANK LOAN INTEREST</t>
  </si>
  <si>
    <t xml:space="preserve">    OFFICE FURNITURE</t>
  </si>
  <si>
    <t xml:space="preserve"> </t>
  </si>
  <si>
    <t xml:space="preserve">    MOTOR VEHICLE</t>
  </si>
  <si>
    <t xml:space="preserve">    less DEPRECIATION (2500 + 1875)</t>
  </si>
  <si>
    <t xml:space="preserve">    less DEPRECIATION (500 + 500)</t>
  </si>
  <si>
    <t xml:space="preserve">    STOCK AS AT 31/10/05</t>
  </si>
  <si>
    <t xml:space="preserve">    less PROVISION FOR BAD DEBTS (10%)</t>
  </si>
  <si>
    <t xml:space="preserve">    PREPAYMENTS (500 + 125)</t>
  </si>
  <si>
    <t xml:space="preserve">    DEPOSIT ACCOUNT</t>
  </si>
  <si>
    <t xml:space="preserve">    ACCRUALS (50 + 55 + 120 + 750)</t>
  </si>
  <si>
    <r>
      <t xml:space="preserve">    </t>
    </r>
    <r>
      <rPr>
        <i/>
        <sz val="10"/>
        <rFont val="Arial"/>
        <family val="2"/>
      </rPr>
      <t>add</t>
    </r>
    <r>
      <rPr>
        <sz val="10"/>
        <rFont val="Arial"/>
        <family val="0"/>
      </rPr>
      <t xml:space="preserve"> NET PROFIT</t>
    </r>
  </si>
  <si>
    <r>
      <t>less</t>
    </r>
    <r>
      <rPr>
        <sz val="10"/>
        <rFont val="Arial"/>
        <family val="0"/>
      </rPr>
      <t xml:space="preserve"> DRAWINGS (9568 + 300)</t>
    </r>
  </si>
  <si>
    <r>
      <t xml:space="preserve">In </t>
    </r>
    <r>
      <rPr>
        <b/>
        <sz val="10"/>
        <rFont val="Arial"/>
        <family val="2"/>
      </rPr>
      <t>Expenses</t>
    </r>
    <r>
      <rPr>
        <sz val="10"/>
        <rFont val="Arial"/>
        <family val="0"/>
      </rPr>
      <t xml:space="preserve"> only if </t>
    </r>
    <r>
      <rPr>
        <b/>
        <sz val="10"/>
        <rFont val="Arial"/>
        <family val="2"/>
      </rPr>
      <t>PBD</t>
    </r>
    <r>
      <rPr>
        <sz val="10"/>
        <rFont val="Arial"/>
        <family val="0"/>
      </rPr>
      <t xml:space="preserve"> increased</t>
    </r>
  </si>
  <si>
    <r>
      <t xml:space="preserve">other income i.e. </t>
    </r>
    <r>
      <rPr>
        <b/>
        <sz val="10"/>
        <rFont val="Arial"/>
        <family val="2"/>
      </rPr>
      <t>CR</t>
    </r>
    <r>
      <rPr>
        <sz val="10"/>
        <rFont val="Arial"/>
        <family val="0"/>
      </rPr>
      <t xml:space="preserve"> on trial balance</t>
    </r>
  </si>
  <si>
    <t>See question ii</t>
  </si>
  <si>
    <t>See question xi</t>
  </si>
  <si>
    <t>See question vii</t>
  </si>
  <si>
    <r>
      <t>SLN</t>
    </r>
    <r>
      <rPr>
        <sz val="10"/>
        <rFont val="Arial"/>
        <family val="0"/>
      </rPr>
      <t xml:space="preserve"> depreciation</t>
    </r>
  </si>
  <si>
    <r>
      <t>DB</t>
    </r>
    <r>
      <rPr>
        <sz val="10"/>
        <rFont val="Arial"/>
        <family val="0"/>
      </rPr>
      <t xml:space="preserve"> depreciation</t>
    </r>
  </si>
  <si>
    <t>i.e prepayment of £100 for each of next 5 months</t>
  </si>
  <si>
    <t>accrual of £360 / 3 i.e one month (October) of the quarter</t>
  </si>
  <si>
    <r>
      <t xml:space="preserve">i.e.£2400 + 6 month </t>
    </r>
    <r>
      <rPr>
        <b/>
        <sz val="10"/>
        <rFont val="Arial"/>
        <family val="2"/>
      </rPr>
      <t>accrual</t>
    </r>
    <r>
      <rPr>
        <sz val="10"/>
        <rFont val="Arial"/>
        <family val="0"/>
      </rPr>
      <t xml:space="preserve"> of £1500 interest p.a.</t>
    </r>
  </si>
  <si>
    <r>
      <t>NOT</t>
    </r>
    <r>
      <rPr>
        <sz val="10"/>
        <rFont val="Arial"/>
        <family val="0"/>
      </rPr>
      <t xml:space="preserve"> used in B/S</t>
    </r>
  </si>
  <si>
    <r>
      <t>PDB</t>
    </r>
    <r>
      <rPr>
        <sz val="10"/>
        <rFont val="Arial"/>
        <family val="0"/>
      </rPr>
      <t xml:space="preserve"> reduced i.e. £2500 - £2045</t>
    </r>
  </si>
  <si>
    <t xml:space="preserve">    TELEPHONE (1247 + 120 ACCRUAL)</t>
  </si>
  <si>
    <t xml:space="preserve">    STATIONERY (2737 + 55 ACCRUAL - 125 PREPAYMENT)</t>
  </si>
  <si>
    <r>
      <t xml:space="preserve">i.e. </t>
    </r>
    <r>
      <rPr>
        <b/>
        <sz val="10"/>
        <rFont val="Arial"/>
        <family val="2"/>
      </rPr>
      <t>outstanding</t>
    </r>
    <r>
      <rPr>
        <sz val="10"/>
        <rFont val="Arial"/>
        <family val="0"/>
      </rPr>
      <t xml:space="preserve"> stock implies a prepayment</t>
    </r>
  </si>
  <si>
    <r>
      <t xml:space="preserve">75 - </t>
    </r>
    <r>
      <rPr>
        <b/>
        <sz val="10"/>
        <rFont val="Arial"/>
        <family val="2"/>
      </rPr>
      <t>50 accrual</t>
    </r>
    <r>
      <rPr>
        <sz val="10"/>
        <rFont val="Arial"/>
        <family val="0"/>
      </rPr>
      <t xml:space="preserve"> which is subtracted as it is income.</t>
    </r>
  </si>
  <si>
    <t>(Commission received, stationery, telephone, bank loan interest)</t>
  </si>
  <si>
    <t>Clarified as a prepayment but excluded frm B/S supplementary to the question.</t>
  </si>
  <si>
    <t>(Rates, stationery)</t>
  </si>
  <si>
    <t>NET PROFIT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</si>
</sst>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%"/>
    <numFmt numFmtId="170" formatCode="0.000%"/>
    <numFmt numFmtId="171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Alignment="1">
      <alignment/>
    </xf>
    <xf numFmtId="10" fontId="0" fillId="0" borderId="0" xfId="19" applyNumberFormat="1" applyFont="1" applyAlignment="1" quotePrefix="1">
      <alignment/>
    </xf>
    <xf numFmtId="2" fontId="0" fillId="0" borderId="0" xfId="19" applyNumberFormat="1" applyFont="1" applyAlignment="1" quotePrefix="1">
      <alignment/>
    </xf>
    <xf numFmtId="2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10</xdr:row>
      <xdr:rowOff>38100</xdr:rowOff>
    </xdr:from>
    <xdr:to>
      <xdr:col>2</xdr:col>
      <xdr:colOff>581025</xdr:colOff>
      <xdr:row>10</xdr:row>
      <xdr:rowOff>38100</xdr:rowOff>
    </xdr:to>
    <xdr:sp>
      <xdr:nvSpPr>
        <xdr:cNvPr id="1" name="Line 1"/>
        <xdr:cNvSpPr>
          <a:spLocks/>
        </xdr:cNvSpPr>
      </xdr:nvSpPr>
      <xdr:spPr>
        <a:xfrm>
          <a:off x="4181475" y="16573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16</xdr:row>
      <xdr:rowOff>19050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171950" y="26098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581025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4743450" y="35623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19050</xdr:rowOff>
    </xdr:from>
    <xdr:to>
      <xdr:col>3</xdr:col>
      <xdr:colOff>600075</xdr:colOff>
      <xdr:row>46</xdr:row>
      <xdr:rowOff>19050</xdr:rowOff>
    </xdr:to>
    <xdr:sp>
      <xdr:nvSpPr>
        <xdr:cNvPr id="4" name="Line 4"/>
        <xdr:cNvSpPr>
          <a:spLocks/>
        </xdr:cNvSpPr>
      </xdr:nvSpPr>
      <xdr:spPr>
        <a:xfrm>
          <a:off x="4791075" y="762952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28575</xdr:rowOff>
    </xdr:from>
    <xdr:to>
      <xdr:col>4</xdr:col>
      <xdr:colOff>0</xdr:colOff>
      <xdr:row>48</xdr:row>
      <xdr:rowOff>28575</xdr:rowOff>
    </xdr:to>
    <xdr:sp>
      <xdr:nvSpPr>
        <xdr:cNvPr id="5" name="Line 5"/>
        <xdr:cNvSpPr>
          <a:spLocks/>
        </xdr:cNvSpPr>
      </xdr:nvSpPr>
      <xdr:spPr>
        <a:xfrm>
          <a:off x="4752975" y="79629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66675</xdr:rowOff>
    </xdr:from>
    <xdr:to>
      <xdr:col>4</xdr:col>
      <xdr:colOff>0</xdr:colOff>
      <xdr:row>48</xdr:row>
      <xdr:rowOff>66675</xdr:rowOff>
    </xdr:to>
    <xdr:sp>
      <xdr:nvSpPr>
        <xdr:cNvPr id="6" name="Line 6"/>
        <xdr:cNvSpPr>
          <a:spLocks/>
        </xdr:cNvSpPr>
      </xdr:nvSpPr>
      <xdr:spPr>
        <a:xfrm>
          <a:off x="4752975" y="80010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</xdr:row>
      <xdr:rowOff>19050</xdr:rowOff>
    </xdr:from>
    <xdr:to>
      <xdr:col>12</xdr:col>
      <xdr:colOff>409575</xdr:colOff>
      <xdr:row>12</xdr:row>
      <xdr:rowOff>133350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001375" y="504825"/>
          <a:ext cx="2209800" cy="1571625"/>
        </a:xfrm>
        <a:prstGeom prst="rect">
          <a:avLst/>
        </a:prstGeom>
        <a:solidFill>
          <a:srgbClr val="FFFF99">
            <a:alpha val="3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WARNING:
Do NOT remove the cells containing a patterned background as they are assigned named ranges used in formula.</a:t>
          </a:r>
        </a:p>
      </xdr:txBody>
    </xdr:sp>
    <xdr:clientData/>
  </xdr:twoCellAnchor>
  <xdr:twoCellAnchor>
    <xdr:from>
      <xdr:col>2</xdr:col>
      <xdr:colOff>600075</xdr:colOff>
      <xdr:row>27</xdr:row>
      <xdr:rowOff>152400</xdr:rowOff>
    </xdr:from>
    <xdr:to>
      <xdr:col>3</xdr:col>
      <xdr:colOff>600075</xdr:colOff>
      <xdr:row>27</xdr:row>
      <xdr:rowOff>152400</xdr:rowOff>
    </xdr:to>
    <xdr:sp>
      <xdr:nvSpPr>
        <xdr:cNvPr id="8" name="Line 13"/>
        <xdr:cNvSpPr>
          <a:spLocks/>
        </xdr:cNvSpPr>
      </xdr:nvSpPr>
      <xdr:spPr>
        <a:xfrm>
          <a:off x="4733925" y="452437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16</xdr:row>
      <xdr:rowOff>9525</xdr:rowOff>
    </xdr:from>
    <xdr:to>
      <xdr:col>3</xdr:col>
      <xdr:colOff>0</xdr:colOff>
      <xdr:row>16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3000375" y="26003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22</xdr:row>
      <xdr:rowOff>28575</xdr:rowOff>
    </xdr:from>
    <xdr:to>
      <xdr:col>2</xdr:col>
      <xdr:colOff>590550</xdr:colOff>
      <xdr:row>22</xdr:row>
      <xdr:rowOff>28575</xdr:rowOff>
    </xdr:to>
    <xdr:sp>
      <xdr:nvSpPr>
        <xdr:cNvPr id="2" name="Line 2"/>
        <xdr:cNvSpPr>
          <a:spLocks/>
        </xdr:cNvSpPr>
      </xdr:nvSpPr>
      <xdr:spPr>
        <a:xfrm flipV="1">
          <a:off x="2981325" y="3914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152400</xdr:rowOff>
    </xdr:from>
    <xdr:to>
      <xdr:col>4</xdr:col>
      <xdr:colOff>9525</xdr:colOff>
      <xdr:row>22</xdr:row>
      <xdr:rowOff>152400</xdr:rowOff>
    </xdr:to>
    <xdr:sp>
      <xdr:nvSpPr>
        <xdr:cNvPr id="3" name="Line 3"/>
        <xdr:cNvSpPr>
          <a:spLocks/>
        </xdr:cNvSpPr>
      </xdr:nvSpPr>
      <xdr:spPr>
        <a:xfrm>
          <a:off x="3571875" y="40386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32</xdr:row>
      <xdr:rowOff>9525</xdr:rowOff>
    </xdr:from>
    <xdr:to>
      <xdr:col>4</xdr:col>
      <xdr:colOff>19050</xdr:colOff>
      <xdr:row>32</xdr:row>
      <xdr:rowOff>9525</xdr:rowOff>
    </xdr:to>
    <xdr:sp>
      <xdr:nvSpPr>
        <xdr:cNvPr id="4" name="Line 4"/>
        <xdr:cNvSpPr>
          <a:spLocks/>
        </xdr:cNvSpPr>
      </xdr:nvSpPr>
      <xdr:spPr>
        <a:xfrm>
          <a:off x="3581400" y="551497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33</xdr:row>
      <xdr:rowOff>28575</xdr:rowOff>
    </xdr:from>
    <xdr:to>
      <xdr:col>4</xdr:col>
      <xdr:colOff>9525</xdr:colOff>
      <xdr:row>33</xdr:row>
      <xdr:rowOff>28575</xdr:rowOff>
    </xdr:to>
    <xdr:sp>
      <xdr:nvSpPr>
        <xdr:cNvPr id="5" name="Line 5"/>
        <xdr:cNvSpPr>
          <a:spLocks/>
        </xdr:cNvSpPr>
      </xdr:nvSpPr>
      <xdr:spPr>
        <a:xfrm>
          <a:off x="3581400" y="569595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33</xdr:row>
      <xdr:rowOff>47625</xdr:rowOff>
    </xdr:from>
    <xdr:to>
      <xdr:col>4</xdr:col>
      <xdr:colOff>0</xdr:colOff>
      <xdr:row>33</xdr:row>
      <xdr:rowOff>47625</xdr:rowOff>
    </xdr:to>
    <xdr:sp>
      <xdr:nvSpPr>
        <xdr:cNvPr id="6" name="Line 6"/>
        <xdr:cNvSpPr>
          <a:spLocks/>
        </xdr:cNvSpPr>
      </xdr:nvSpPr>
      <xdr:spPr>
        <a:xfrm>
          <a:off x="3552825" y="57150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8"/>
  <sheetViews>
    <sheetView workbookViewId="0" topLeftCell="A1">
      <selection activeCell="E49" sqref="A1:E49"/>
    </sheetView>
  </sheetViews>
  <sheetFormatPr defaultColWidth="9.140625" defaultRowHeight="12.75"/>
  <cols>
    <col min="1" max="1" width="55.00390625" style="0" bestFit="1" customWidth="1"/>
    <col min="2" max="2" width="7.00390625" style="0" bestFit="1" customWidth="1"/>
    <col min="5" max="5" width="47.7109375" style="0" customWidth="1"/>
  </cols>
  <sheetData>
    <row r="1" spans="1:4" ht="12.75">
      <c r="A1" s="11" t="s">
        <v>45</v>
      </c>
      <c r="B1" s="11"/>
      <c r="C1" s="11"/>
      <c r="D1" s="11"/>
    </row>
    <row r="2" spans="1:4" ht="12.75">
      <c r="A2" s="11" t="s">
        <v>46</v>
      </c>
      <c r="B2" s="11"/>
      <c r="C2" s="11"/>
      <c r="D2" s="11"/>
    </row>
    <row r="5" spans="2:4" ht="12.75">
      <c r="B5" s="2" t="s">
        <v>1</v>
      </c>
      <c r="C5" s="2" t="s">
        <v>1</v>
      </c>
      <c r="D5" s="2" t="s">
        <v>1</v>
      </c>
    </row>
    <row r="6" spans="1:2" ht="12.75">
      <c r="A6" s="1" t="s">
        <v>0</v>
      </c>
      <c r="B6">
        <v>69534</v>
      </c>
    </row>
    <row r="7" spans="1:3" ht="12.75">
      <c r="A7" s="3" t="s">
        <v>5</v>
      </c>
      <c r="B7">
        <v>2678</v>
      </c>
      <c r="C7" s="6">
        <f>B6-B7</f>
        <v>66856</v>
      </c>
    </row>
    <row r="8" ht="12.75">
      <c r="A8" s="3" t="s">
        <v>48</v>
      </c>
    </row>
    <row r="9" spans="1:5" ht="12.75">
      <c r="A9" s="3" t="s">
        <v>58</v>
      </c>
      <c r="B9">
        <v>2250</v>
      </c>
      <c r="E9" t="s">
        <v>79</v>
      </c>
    </row>
    <row r="10" spans="1:5" ht="12.75">
      <c r="A10" s="3" t="s">
        <v>57</v>
      </c>
      <c r="B10">
        <v>642</v>
      </c>
      <c r="C10">
        <f>B9+B10</f>
        <v>2892</v>
      </c>
      <c r="D10">
        <f>Net_Sales-C10</f>
        <v>63964</v>
      </c>
      <c r="E10" t="s">
        <v>80</v>
      </c>
    </row>
    <row r="12" ht="12.75">
      <c r="A12" s="4" t="s">
        <v>21</v>
      </c>
    </row>
    <row r="13" spans="1:3" ht="12.75">
      <c r="A13" t="s">
        <v>49</v>
      </c>
      <c r="C13" s="6">
        <v>6784</v>
      </c>
    </row>
    <row r="14" spans="1:2" ht="12.75">
      <c r="A14" t="s">
        <v>6</v>
      </c>
      <c r="B14">
        <v>33848</v>
      </c>
    </row>
    <row r="15" spans="1:2" ht="12.75">
      <c r="A15" s="4" t="s">
        <v>23</v>
      </c>
      <c r="B15">
        <v>1637</v>
      </c>
    </row>
    <row r="16" spans="1:5" ht="12.75">
      <c r="A16" s="4" t="s">
        <v>24</v>
      </c>
      <c r="B16">
        <v>75</v>
      </c>
      <c r="C16">
        <f>B14-B15-B16</f>
        <v>32136</v>
      </c>
      <c r="E16" t="s">
        <v>81</v>
      </c>
    </row>
    <row r="17" ht="12.75">
      <c r="C17">
        <f>SUM(C13:C16)</f>
        <v>38920</v>
      </c>
    </row>
    <row r="19" spans="1:3" ht="12.75">
      <c r="A19" s="4" t="s">
        <v>7</v>
      </c>
      <c r="C19">
        <v>235</v>
      </c>
    </row>
    <row r="20" spans="1:4" ht="12.75">
      <c r="A20" s="4" t="s">
        <v>42</v>
      </c>
      <c r="C20" s="6">
        <v>7456</v>
      </c>
      <c r="D20" s="6">
        <f>C17+C19-C20</f>
        <v>31699</v>
      </c>
    </row>
    <row r="23" spans="1:4" ht="12.75">
      <c r="A23" s="1" t="s">
        <v>2</v>
      </c>
      <c r="D23" s="6">
        <f>D10-Cost_of_Sales</f>
        <v>32265</v>
      </c>
    </row>
    <row r="24" spans="1:4" ht="12.75">
      <c r="A24" s="4" t="s">
        <v>26</v>
      </c>
      <c r="D24">
        <v>128</v>
      </c>
    </row>
    <row r="25" spans="1:5" ht="12.75">
      <c r="A25" s="4" t="s">
        <v>50</v>
      </c>
      <c r="D25">
        <v>455</v>
      </c>
      <c r="E25" s="1" t="s">
        <v>88</v>
      </c>
    </row>
    <row r="26" spans="1:5" ht="12.75">
      <c r="A26" s="4" t="s">
        <v>51</v>
      </c>
      <c r="D26">
        <v>1234</v>
      </c>
      <c r="E26" t="s">
        <v>78</v>
      </c>
    </row>
    <row r="27" spans="1:5" ht="12.75">
      <c r="A27" s="4" t="s">
        <v>53</v>
      </c>
      <c r="D27">
        <v>25</v>
      </c>
      <c r="E27" t="s">
        <v>92</v>
      </c>
    </row>
    <row r="28" spans="1:5" ht="12.75">
      <c r="A28" s="4" t="s">
        <v>52</v>
      </c>
      <c r="D28">
        <v>675</v>
      </c>
      <c r="E28" t="s">
        <v>78</v>
      </c>
    </row>
    <row r="29" ht="12.75">
      <c r="D29">
        <f>SUM(D23:D28)</f>
        <v>34782</v>
      </c>
    </row>
    <row r="31" ht="12.75">
      <c r="A31" s="4" t="s">
        <v>22</v>
      </c>
    </row>
    <row r="32" spans="1:3" ht="12.75">
      <c r="A32" t="s">
        <v>8</v>
      </c>
      <c r="C32">
        <v>123</v>
      </c>
    </row>
    <row r="33" spans="1:3" ht="12.75">
      <c r="A33" t="s">
        <v>25</v>
      </c>
      <c r="C33">
        <v>284</v>
      </c>
    </row>
    <row r="34" spans="1:5" ht="12.75">
      <c r="A34" t="s">
        <v>56</v>
      </c>
      <c r="C34">
        <v>1926</v>
      </c>
      <c r="E34" t="s">
        <v>80</v>
      </c>
    </row>
    <row r="35" spans="1:5" ht="25.5">
      <c r="A35" t="s">
        <v>59</v>
      </c>
      <c r="C35">
        <v>760</v>
      </c>
      <c r="E35" s="12" t="s">
        <v>94</v>
      </c>
    </row>
    <row r="36" spans="1:5" ht="12.75">
      <c r="A36" t="s">
        <v>54</v>
      </c>
      <c r="C36">
        <v>500</v>
      </c>
      <c r="E36" s="1" t="s">
        <v>82</v>
      </c>
    </row>
    <row r="37" spans="1:5" ht="12.75">
      <c r="A37" t="s">
        <v>55</v>
      </c>
      <c r="C37">
        <v>1875</v>
      </c>
      <c r="E37" s="1" t="s">
        <v>83</v>
      </c>
    </row>
    <row r="38" spans="1:5" ht="12.75">
      <c r="A38" t="s">
        <v>60</v>
      </c>
      <c r="C38">
        <v>767</v>
      </c>
      <c r="E38" t="s">
        <v>84</v>
      </c>
    </row>
    <row r="39" spans="1:3" ht="12.75">
      <c r="A39" t="s">
        <v>61</v>
      </c>
      <c r="C39">
        <v>5782</v>
      </c>
    </row>
    <row r="40" spans="1:5" ht="12.75">
      <c r="A40" t="s">
        <v>90</v>
      </c>
      <c r="C40">
        <f>2737+55-125</f>
        <v>2667</v>
      </c>
      <c r="E40" t="s">
        <v>91</v>
      </c>
    </row>
    <row r="41" spans="1:5" ht="12.75">
      <c r="A41" t="s">
        <v>89</v>
      </c>
      <c r="C41">
        <v>1367</v>
      </c>
      <c r="E41" t="s">
        <v>85</v>
      </c>
    </row>
    <row r="42" spans="1:5" ht="12.75">
      <c r="A42" t="s">
        <v>63</v>
      </c>
      <c r="C42">
        <v>2250</v>
      </c>
      <c r="E42" t="s">
        <v>79</v>
      </c>
    </row>
    <row r="43" spans="1:5" ht="12.75">
      <c r="A43" t="s">
        <v>64</v>
      </c>
      <c r="C43">
        <v>3150</v>
      </c>
      <c r="E43" t="s">
        <v>86</v>
      </c>
    </row>
    <row r="44" spans="1:5" ht="12.75">
      <c r="A44" t="s">
        <v>44</v>
      </c>
      <c r="C44">
        <v>250</v>
      </c>
      <c r="E44" s="1" t="s">
        <v>87</v>
      </c>
    </row>
    <row r="45" spans="1:5" ht="12.75">
      <c r="A45" t="s">
        <v>62</v>
      </c>
      <c r="C45">
        <v>0</v>
      </c>
      <c r="E45" t="s">
        <v>77</v>
      </c>
    </row>
    <row r="46" ht="12.75">
      <c r="D46">
        <f>SUM(C32:C45)</f>
        <v>21701</v>
      </c>
    </row>
    <row r="48" spans="1:4" ht="12.75">
      <c r="A48" s="1" t="s">
        <v>96</v>
      </c>
      <c r="D48" s="6">
        <f>D29-D46</f>
        <v>13081</v>
      </c>
    </row>
  </sheetData>
  <mergeCells count="2">
    <mergeCell ref="A1:D1"/>
    <mergeCell ref="A2:D2"/>
  </mergeCells>
  <printOptions/>
  <pageMargins left="0.75" right="0.75" top="1" bottom="1" header="0.5" footer="0.5"/>
  <pageSetup fitToHeight="1" fitToWidth="1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22">
      <selection activeCell="F29" sqref="F29"/>
    </sheetView>
  </sheetViews>
  <sheetFormatPr defaultColWidth="9.140625" defaultRowHeight="12.75"/>
  <cols>
    <col min="1" max="1" width="38.421875" style="0" customWidth="1"/>
    <col min="2" max="2" width="6.00390625" style="0" customWidth="1"/>
    <col min="4" max="4" width="13.8515625" style="0" customWidth="1"/>
    <col min="5" max="5" width="23.00390625" style="0" customWidth="1"/>
    <col min="6" max="6" width="17.00390625" style="0" customWidth="1"/>
  </cols>
  <sheetData>
    <row r="1" spans="1:4" ht="12.75">
      <c r="A1" s="11" t="str">
        <f>'Profit &amp; Loss'!A1</f>
        <v>Name of Business: Cook the Books &amp; Co</v>
      </c>
      <c r="B1" s="11"/>
      <c r="C1" s="11"/>
      <c r="D1" s="11"/>
    </row>
    <row r="2" spans="1:4" ht="12.75">
      <c r="A2" s="11" t="s">
        <v>47</v>
      </c>
      <c r="B2" s="11"/>
      <c r="C2" s="11"/>
      <c r="D2" s="11"/>
    </row>
    <row r="4" ht="12.75">
      <c r="A4" s="1" t="s">
        <v>3</v>
      </c>
    </row>
    <row r="5" spans="1:2" ht="12.75">
      <c r="A5" t="s">
        <v>67</v>
      </c>
      <c r="B5">
        <v>10000</v>
      </c>
    </row>
    <row r="6" spans="1:3" ht="12.75">
      <c r="A6" t="s">
        <v>68</v>
      </c>
      <c r="B6">
        <v>4375</v>
      </c>
      <c r="C6">
        <f>B5-B6</f>
        <v>5625</v>
      </c>
    </row>
    <row r="7" spans="1:3" ht="12.75">
      <c r="A7" t="s">
        <v>65</v>
      </c>
      <c r="B7">
        <v>2500</v>
      </c>
      <c r="C7" t="s">
        <v>66</v>
      </c>
    </row>
    <row r="8" spans="1:4" ht="12.75">
      <c r="A8" t="s">
        <v>69</v>
      </c>
      <c r="B8">
        <v>1000</v>
      </c>
      <c r="C8">
        <f>B7-B8</f>
        <v>1500</v>
      </c>
      <c r="D8">
        <f>C6+C8</f>
        <v>7125</v>
      </c>
    </row>
    <row r="10" ht="12.75">
      <c r="A10" s="1" t="s">
        <v>4</v>
      </c>
    </row>
    <row r="11" spans="1:3" ht="12.75">
      <c r="A11" t="s">
        <v>70</v>
      </c>
      <c r="C11" s="6">
        <v>7456</v>
      </c>
    </row>
    <row r="12" spans="1:2" ht="12.75">
      <c r="A12" t="s">
        <v>9</v>
      </c>
      <c r="B12" s="6">
        <v>20450</v>
      </c>
    </row>
    <row r="13" spans="1:3" ht="12.75">
      <c r="A13" t="s">
        <v>71</v>
      </c>
      <c r="B13" s="6">
        <v>2045</v>
      </c>
      <c r="C13">
        <f>Total_Debtors-B13</f>
        <v>18405</v>
      </c>
    </row>
    <row r="14" spans="1:5" ht="12.75">
      <c r="A14" t="s">
        <v>72</v>
      </c>
      <c r="C14">
        <v>625</v>
      </c>
      <c r="E14" t="s">
        <v>95</v>
      </c>
    </row>
    <row r="15" spans="1:3" ht="12.75">
      <c r="A15" t="s">
        <v>73</v>
      </c>
      <c r="C15">
        <v>15000</v>
      </c>
    </row>
    <row r="16" spans="1:3" ht="12.75">
      <c r="A16" t="s">
        <v>10</v>
      </c>
      <c r="C16">
        <v>250</v>
      </c>
    </row>
    <row r="17" ht="12.75">
      <c r="C17" s="6">
        <f>SUM(C11:C16)</f>
        <v>41736</v>
      </c>
    </row>
    <row r="18" ht="12.75">
      <c r="A18" s="4" t="s">
        <v>11</v>
      </c>
    </row>
    <row r="19" spans="1:3" ht="12.75">
      <c r="A19" t="s">
        <v>12</v>
      </c>
      <c r="C19" s="6">
        <v>9371</v>
      </c>
    </row>
    <row r="20" spans="1:3" ht="12.75">
      <c r="A20" t="s">
        <v>27</v>
      </c>
      <c r="C20">
        <v>2345</v>
      </c>
    </row>
    <row r="21" spans="1:3" ht="12.75">
      <c r="A21" t="s">
        <v>43</v>
      </c>
      <c r="C21">
        <v>2457</v>
      </c>
    </row>
    <row r="22" spans="1:5" ht="38.25" customHeight="1">
      <c r="A22" t="s">
        <v>74</v>
      </c>
      <c r="C22">
        <v>975</v>
      </c>
      <c r="E22" s="12" t="s">
        <v>93</v>
      </c>
    </row>
    <row r="23" spans="3:4" ht="12.75">
      <c r="C23" s="6">
        <f>SUM(C19:C22)</f>
        <v>15148</v>
      </c>
      <c r="D23">
        <f>C17-C23</f>
        <v>26588</v>
      </c>
    </row>
    <row r="24" ht="12.75">
      <c r="D24" s="6">
        <f>D8+D23</f>
        <v>33713</v>
      </c>
    </row>
    <row r="25" ht="12.75">
      <c r="A25" s="1" t="s">
        <v>13</v>
      </c>
    </row>
    <row r="26" spans="1:3" ht="12.75">
      <c r="A26" t="s">
        <v>14</v>
      </c>
      <c r="C26">
        <v>20500</v>
      </c>
    </row>
    <row r="27" spans="1:4" ht="12.75">
      <c r="A27" t="s">
        <v>75</v>
      </c>
      <c r="C27">
        <f>Net_Profit</f>
        <v>13081</v>
      </c>
      <c r="D27">
        <f>SUM(C26:C27)</f>
        <v>33581</v>
      </c>
    </row>
    <row r="29" spans="1:4" ht="12.75">
      <c r="A29" s="4" t="s">
        <v>76</v>
      </c>
      <c r="C29">
        <v>9868</v>
      </c>
      <c r="D29">
        <f>D27-C29</f>
        <v>23713</v>
      </c>
    </row>
    <row r="31" ht="12.75">
      <c r="A31" t="s">
        <v>15</v>
      </c>
    </row>
    <row r="32" spans="1:3" ht="12.75">
      <c r="A32" t="s">
        <v>28</v>
      </c>
      <c r="C32">
        <v>10000</v>
      </c>
    </row>
    <row r="33" spans="4:6" ht="12.75">
      <c r="D33" s="6">
        <f>D27-C29+C32</f>
        <v>33713</v>
      </c>
      <c r="F33" s="1" t="str">
        <f>IF(Assets_Liabilities=Financed_By,"Balance achieved!","")</f>
        <v>Balance achieved!</v>
      </c>
    </row>
    <row r="35" spans="1:4" ht="12.75">
      <c r="A35" t="s">
        <v>16</v>
      </c>
      <c r="D35" s="7">
        <f>Net_Profit/Financed_By</f>
        <v>0.38801055972473525</v>
      </c>
    </row>
    <row r="36" spans="1:4" ht="12.75">
      <c r="A36" t="s">
        <v>17</v>
      </c>
      <c r="D36" s="7">
        <f>Gross_Profit/Net_Sales</f>
        <v>0.4826044034940768</v>
      </c>
    </row>
    <row r="37" spans="1:4" ht="12.75">
      <c r="A37" t="s">
        <v>18</v>
      </c>
      <c r="D37" s="7">
        <f>Net_Profit/Net_Sales</f>
        <v>0.19565932750987197</v>
      </c>
    </row>
    <row r="38" spans="1:7" ht="12.75">
      <c r="A38" t="s">
        <v>19</v>
      </c>
      <c r="D38" s="8">
        <f>IF(Opening_Stock&lt;=0,Cost_of_Sales/Closing_Stock,Cost_of_Sales/((Opening_Stock+Closing_Stock)/2))</f>
        <v>4.452106741573034</v>
      </c>
      <c r="E38" s="5" t="s">
        <v>20</v>
      </c>
      <c r="G38" s="8"/>
    </row>
    <row r="39" spans="1:4" ht="12.75">
      <c r="A39" t="s">
        <v>29</v>
      </c>
      <c r="D39" s="9">
        <f>Current_Assets/Current_Liabilities</f>
        <v>2.7552152099287035</v>
      </c>
    </row>
    <row r="40" spans="1:4" ht="12.75">
      <c r="A40" t="s">
        <v>30</v>
      </c>
      <c r="D40" s="9">
        <f>(Current_Assets-Closing_Stock)/Current_Liabilities</f>
        <v>2.263005017163982</v>
      </c>
    </row>
    <row r="41" spans="1:5" ht="12.75">
      <c r="A41" t="s">
        <v>37</v>
      </c>
      <c r="D41" s="10">
        <f>(Total_Creditors*365)/('Profit &amp; Loss'!B14-'Profit &amp; Loss'!B15)</f>
        <v>106.18779298997237</v>
      </c>
      <c r="E41" t="s">
        <v>41</v>
      </c>
    </row>
    <row r="42" spans="1:5" ht="12.75">
      <c r="A42" t="s">
        <v>38</v>
      </c>
      <c r="D42" s="10">
        <f>(Total_Debtors*365)/Net_Sales</f>
        <v>111.64667344740936</v>
      </c>
      <c r="E42" t="s">
        <v>41</v>
      </c>
    </row>
  </sheetData>
  <mergeCells count="2">
    <mergeCell ref="A1:D1"/>
    <mergeCell ref="A2:D2"/>
  </mergeCells>
  <printOptions/>
  <pageMargins left="0.75" right="0.75" top="1" bottom="1" header="0.5" footer="0.5"/>
  <pageSetup fitToHeight="1" fitToWidth="1" orientation="portrait" paperSize="9" scale="8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D13" sqref="D13"/>
    </sheetView>
  </sheetViews>
  <sheetFormatPr defaultColWidth="9.140625" defaultRowHeight="12.75"/>
  <cols>
    <col min="4" max="4" width="10.57421875" style="0" customWidth="1"/>
  </cols>
  <sheetData>
    <row r="1" spans="1:5" ht="12.75">
      <c r="A1" t="s">
        <v>16</v>
      </c>
      <c r="E1" s="7" t="s">
        <v>31</v>
      </c>
    </row>
    <row r="2" spans="1:5" ht="12.75">
      <c r="A2" t="s">
        <v>17</v>
      </c>
      <c r="E2" s="7" t="s">
        <v>32</v>
      </c>
    </row>
    <row r="3" spans="1:5" ht="12.75">
      <c r="A3" t="s">
        <v>18</v>
      </c>
      <c r="E3" s="7" t="s">
        <v>33</v>
      </c>
    </row>
    <row r="4" spans="1:5" ht="12.75">
      <c r="A4" t="s">
        <v>19</v>
      </c>
      <c r="E4" s="8" t="s">
        <v>34</v>
      </c>
    </row>
    <row r="5" spans="1:5" ht="12.75">
      <c r="A5" t="s">
        <v>29</v>
      </c>
      <c r="E5" s="9" t="s">
        <v>35</v>
      </c>
    </row>
    <row r="6" spans="1:5" ht="12.75">
      <c r="A6" t="s">
        <v>30</v>
      </c>
      <c r="E6" s="9" t="s">
        <v>36</v>
      </c>
    </row>
    <row r="7" spans="1:5" ht="12.75">
      <c r="A7" t="s">
        <v>37</v>
      </c>
      <c r="E7" s="9" t="s">
        <v>39</v>
      </c>
    </row>
    <row r="8" spans="1:5" ht="12.75">
      <c r="A8" t="s">
        <v>38</v>
      </c>
      <c r="E8" s="9" t="s">
        <v>40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2005-03-16T15:09:05Z</cp:lastPrinted>
  <dcterms:created xsi:type="dcterms:W3CDTF">2005-01-30T15:33:06Z</dcterms:created>
  <dcterms:modified xsi:type="dcterms:W3CDTF">2005-03-16T15:09:07Z</dcterms:modified>
  <cp:category/>
  <cp:version/>
  <cp:contentType/>
  <cp:contentStatus/>
</cp:coreProperties>
</file>